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3_AZEK\6_CIWM\"/>
    </mc:Choice>
  </mc:AlternateContent>
  <xr:revisionPtr revIDLastSave="0" documentId="13_ncr:1_{AC314FDD-24D4-419D-997D-9D2B46583BF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1" l="1"/>
  <c r="J29" i="1" s="1"/>
  <c r="H27" i="1"/>
  <c r="H28" i="1" s="1"/>
  <c r="F27" i="1"/>
  <c r="F28" i="1" s="1"/>
  <c r="D27" i="1"/>
  <c r="D29" i="1" s="1"/>
  <c r="B27" i="1"/>
  <c r="B28" i="1" s="1"/>
  <c r="B29" i="1" l="1"/>
  <c r="J28" i="1"/>
  <c r="H29" i="1"/>
  <c r="F29" i="1"/>
  <c r="D28" i="1"/>
  <c r="B5" i="1"/>
  <c r="B4" i="1"/>
  <c r="B3" i="1"/>
  <c r="J31" i="1" l="1"/>
  <c r="D31" i="1"/>
  <c r="D32" i="1"/>
  <c r="D33" i="1"/>
  <c r="J32" i="1"/>
  <c r="J33" i="1"/>
  <c r="H32" i="1"/>
  <c r="H31" i="1"/>
  <c r="H33" i="1"/>
  <c r="F33" i="1"/>
  <c r="F32" i="1"/>
  <c r="F31" i="1"/>
  <c r="B33" i="1"/>
  <c r="B32" i="1"/>
  <c r="B31" i="1"/>
  <c r="C5" i="1"/>
  <c r="G33" i="1" s="1"/>
  <c r="C4" i="1"/>
  <c r="E32" i="1" s="1"/>
  <c r="C3" i="1"/>
  <c r="C31" i="1" s="1"/>
  <c r="C33" i="1" l="1"/>
  <c r="C32" i="1"/>
  <c r="I31" i="1"/>
  <c r="I33" i="1"/>
  <c r="E31" i="1"/>
  <c r="G31" i="1"/>
  <c r="E33" i="1"/>
  <c r="K32" i="1"/>
  <c r="I32" i="1"/>
  <c r="K33" i="1"/>
  <c r="K31" i="1"/>
  <c r="G32" i="1"/>
</calcChain>
</file>

<file path=xl/sharedStrings.xml><?xml version="1.0" encoding="utf-8"?>
<sst xmlns="http://schemas.openxmlformats.org/spreadsheetml/2006/main" count="36" uniqueCount="28">
  <si>
    <t>VaR Perzentil</t>
  </si>
  <si>
    <t>CVaR Perzentil</t>
  </si>
  <si>
    <t>VaR: Multiplikator x Sigma - Expected Return</t>
  </si>
  <si>
    <t>CVaR: Multiplikator x Sigma - Expected Return</t>
  </si>
  <si>
    <t>Wahrscheinlichkeit</t>
  </si>
  <si>
    <t>Wir haben lieber positive Werte für Analysen; deshalb drücken wir VaR und CVaR Zahlen als positive Wert aus (bzw. Multiplizieren mit -1)</t>
  </si>
  <si>
    <t>positiver VaR / CVaR: Verlust</t>
  </si>
  <si>
    <t>negativer VaR / CVaR: Gewinn</t>
  </si>
  <si>
    <t>E(R) risikolos</t>
  </si>
  <si>
    <t>E(R) mit Risiko</t>
  </si>
  <si>
    <t>Sig(R) risikolos</t>
  </si>
  <si>
    <t>Sig(R) mit Risiko</t>
  </si>
  <si>
    <t>(VaR Multiplikator)</t>
  </si>
  <si>
    <t>(CVaR Multiplikator)</t>
  </si>
  <si>
    <t>Portfolio E(R):</t>
  </si>
  <si>
    <t>Portfolio Sig(R):</t>
  </si>
  <si>
    <t>Portfolio VaR</t>
  </si>
  <si>
    <t>Portfolio CVaR</t>
  </si>
  <si>
    <t>99%:</t>
  </si>
  <si>
    <t>95%:</t>
  </si>
  <si>
    <t>90%:</t>
  </si>
  <si>
    <t>Korr:</t>
  </si>
  <si>
    <t>Abschätzung des Verlustpotentials bei Normalverteilung gilt:</t>
  </si>
  <si>
    <t>Gewicht risikolos</t>
  </si>
  <si>
    <t>Gewicht mit Risiko</t>
  </si>
  <si>
    <t>Annahmen:</t>
  </si>
  <si>
    <r>
      <t>VaR: im besten der (1-Wahrscheinlichkeit) der schlechtesten Fälle (</t>
    </r>
    <r>
      <rPr>
        <b/>
        <sz val="11"/>
        <color theme="1"/>
        <rFont val="Frutiger LT 45 Light"/>
        <family val="2"/>
      </rPr>
      <t>"best-of-the-worst"</t>
    </r>
    <r>
      <rPr>
        <sz val="11"/>
        <color theme="1"/>
        <rFont val="Frutiger LT 45 Light"/>
        <family val="2"/>
      </rPr>
      <t>)</t>
    </r>
  </si>
  <si>
    <r>
      <t>CVaR: Durchschnitt der (1-Wahrscheinlichkeit) der schlechtesten Fälle (</t>
    </r>
    <r>
      <rPr>
        <b/>
        <sz val="11"/>
        <color theme="1"/>
        <rFont val="Frutiger LT 45 Light"/>
        <family val="2"/>
      </rPr>
      <t>"average-of-the-worst"</t>
    </r>
    <r>
      <rPr>
        <sz val="11"/>
        <color theme="1"/>
        <rFont val="Frutiger LT 45 Light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</si>
</sst>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Frutiger LT 45 Light"/>
      <family val="2"/>
    </font>
    <font>
      <b/>
      <sz val="11"/>
      <color theme="1"/>
      <name val="Frutiger LT 45 Light"/>
      <family val="2"/>
    </font>
    <font>
      <sz val="11"/>
      <color theme="1"/>
      <name val="Frutiger LT 45 Light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6100"/>
      <name val="Frutiger LT 45 Light"/>
      <family val="2"/>
    </font>
    <font>
      <sz val="11"/>
      <color rgb="FF9C0006"/>
      <name val="Frutiger LT 45 Light"/>
      <family val="2"/>
    </font>
    <font>
      <sz val="11"/>
      <color rgb="FF9C5700"/>
      <name val="Frutiger LT 45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15">
    <xf numFmtId="0" fontId="0" fillId="0" borderId="0" xfId="0"/>
    <xf numFmtId="9" fontId="0" fillId="0" borderId="0" xfId="0" applyNumberFormat="1"/>
    <xf numFmtId="164" fontId="0" fillId="0" borderId="0" xfId="0" applyNumberFormat="1"/>
    <xf numFmtId="0" fontId="1" fillId="0" borderId="0" xfId="0" applyFont="1"/>
    <xf numFmtId="10" fontId="0" fillId="0" borderId="0" xfId="0" applyNumberForma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6" fillId="2" borderId="0" xfId="2" applyFont="1"/>
    <xf numFmtId="10" fontId="6" fillId="2" borderId="0" xfId="2" applyNumberFormat="1" applyFont="1"/>
    <xf numFmtId="9" fontId="7" fillId="3" borderId="0" xfId="3" applyNumberFormat="1" applyFont="1" applyAlignment="1">
      <alignment horizontal="right"/>
    </xf>
    <xf numFmtId="10" fontId="7" fillId="3" borderId="0" xfId="3" applyNumberFormat="1" applyFont="1"/>
    <xf numFmtId="0" fontId="8" fillId="4" borderId="0" xfId="4" applyFont="1"/>
    <xf numFmtId="10" fontId="8" fillId="4" borderId="0" xfId="4" applyNumberFormat="1" applyFont="1"/>
  </cellXfs>
  <cellStyles count="5">
    <cellStyle name="Bad" xfId="3" builtinId="27"/>
    <cellStyle name="Good" xfId="2" builtinId="26"/>
    <cellStyle name="Neutral" xfId="4" builtinId="2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tabSelected="1" workbookViewId="0">
      <selection activeCell="L22" sqref="L22"/>
    </sheetView>
  </sheetViews>
  <sheetFormatPr defaultRowHeight="15" x14ac:dyDescent="0.25"/>
  <cols>
    <col min="1" max="1" width="16.109375" customWidth="1"/>
    <col min="2" max="2" width="16" customWidth="1"/>
    <col min="3" max="3" width="11.33203125" customWidth="1"/>
    <col min="4" max="4" width="12.33203125" customWidth="1"/>
    <col min="5" max="5" width="11.6640625" customWidth="1"/>
    <col min="6" max="6" width="10.33203125" customWidth="1"/>
    <col min="7" max="7" width="11.6640625" customWidth="1"/>
    <col min="8" max="8" width="9.88671875" customWidth="1"/>
    <col min="9" max="9" width="11.33203125" customWidth="1"/>
    <col min="10" max="10" width="11.109375" customWidth="1"/>
  </cols>
  <sheetData>
    <row r="1" spans="1:3" x14ac:dyDescent="0.25">
      <c r="A1" s="3" t="s">
        <v>4</v>
      </c>
      <c r="B1" s="3" t="s">
        <v>0</v>
      </c>
      <c r="C1" s="3" t="s">
        <v>1</v>
      </c>
    </row>
    <row r="2" spans="1:3" x14ac:dyDescent="0.25">
      <c r="A2" s="3"/>
      <c r="B2" s="3" t="s">
        <v>12</v>
      </c>
      <c r="C2" s="3" t="s">
        <v>13</v>
      </c>
    </row>
    <row r="3" spans="1:3" x14ac:dyDescent="0.25">
      <c r="A3" s="1">
        <v>0.99</v>
      </c>
      <c r="B3" s="2">
        <f>NORMSINV(1-A3)*-1</f>
        <v>2.3263478740408408</v>
      </c>
      <c r="C3" s="2">
        <f>EXP(0.5*(-(B3^2)))/((1-A3)*SQRT(2*PI()))</f>
        <v>2.6652142203458058</v>
      </c>
    </row>
    <row r="4" spans="1:3" x14ac:dyDescent="0.25">
      <c r="A4" s="1">
        <v>0.95</v>
      </c>
      <c r="B4" s="2">
        <f>NORMSINV(1-A4)*-1</f>
        <v>1.6448536269514715</v>
      </c>
      <c r="C4" s="2">
        <f>EXP(0.5*(-(B4^2)))/((1-A4)*SQRT(2*PI()))</f>
        <v>2.0627128075074284</v>
      </c>
    </row>
    <row r="5" spans="1:3" x14ac:dyDescent="0.25">
      <c r="A5" s="1">
        <v>0.9</v>
      </c>
      <c r="B5" s="2">
        <f>NORMSINV(1-A5)*-1</f>
        <v>1.2815515655446006</v>
      </c>
      <c r="C5" s="2">
        <f>EXP(0.5*(-(B5^2)))/((1-A5)*SQRT(2*PI()))</f>
        <v>1.7549833193248683</v>
      </c>
    </row>
    <row r="7" spans="1:3" x14ac:dyDescent="0.25">
      <c r="A7" t="s">
        <v>26</v>
      </c>
    </row>
    <row r="8" spans="1:3" x14ac:dyDescent="0.25">
      <c r="A8" t="s">
        <v>27</v>
      </c>
    </row>
    <row r="10" spans="1:3" x14ac:dyDescent="0.25">
      <c r="A10" t="s">
        <v>22</v>
      </c>
    </row>
    <row r="11" spans="1:3" x14ac:dyDescent="0.25">
      <c r="A11" t="s">
        <v>2</v>
      </c>
    </row>
    <row r="12" spans="1:3" x14ac:dyDescent="0.25">
      <c r="A12" t="s">
        <v>3</v>
      </c>
    </row>
    <row r="14" spans="1:3" x14ac:dyDescent="0.25">
      <c r="A14" t="s">
        <v>5</v>
      </c>
    </row>
    <row r="15" spans="1:3" x14ac:dyDescent="0.25">
      <c r="A15" t="s">
        <v>6</v>
      </c>
    </row>
    <row r="16" spans="1:3" x14ac:dyDescent="0.25">
      <c r="A16" t="s">
        <v>7</v>
      </c>
    </row>
    <row r="19" spans="1:17" x14ac:dyDescent="0.25">
      <c r="A19" t="s">
        <v>25</v>
      </c>
    </row>
    <row r="20" spans="1:17" x14ac:dyDescent="0.25">
      <c r="A20" t="s">
        <v>8</v>
      </c>
      <c r="B20" s="4">
        <v>-5.0000000000000001E-3</v>
      </c>
    </row>
    <row r="21" spans="1:17" x14ac:dyDescent="0.25">
      <c r="A21" t="s">
        <v>9</v>
      </c>
      <c r="B21" s="1">
        <v>0.06</v>
      </c>
    </row>
    <row r="22" spans="1:17" x14ac:dyDescent="0.25">
      <c r="A22" t="s">
        <v>10</v>
      </c>
      <c r="B22" s="4">
        <v>2.5000000000000001E-2</v>
      </c>
    </row>
    <row r="23" spans="1:17" x14ac:dyDescent="0.25">
      <c r="A23" t="s">
        <v>11</v>
      </c>
      <c r="B23" s="1">
        <v>0.16</v>
      </c>
    </row>
    <row r="24" spans="1:17" x14ac:dyDescent="0.25">
      <c r="A24" t="s">
        <v>21</v>
      </c>
      <c r="B24">
        <v>0</v>
      </c>
    </row>
    <row r="26" spans="1:17" x14ac:dyDescent="0.25">
      <c r="A26" t="s">
        <v>23</v>
      </c>
      <c r="B26" s="5">
        <v>1</v>
      </c>
      <c r="C26" s="5"/>
      <c r="D26" s="5">
        <v>0.75</v>
      </c>
      <c r="E26" s="5"/>
      <c r="F26" s="5">
        <v>0.5</v>
      </c>
      <c r="G26" s="5"/>
      <c r="H26" s="5">
        <v>0.25</v>
      </c>
      <c r="I26" s="5"/>
      <c r="J26" s="5">
        <v>0</v>
      </c>
      <c r="K26" s="5"/>
      <c r="L26" s="5"/>
      <c r="M26" s="5"/>
      <c r="N26" s="5"/>
      <c r="O26" s="5"/>
      <c r="P26" s="5"/>
      <c r="Q26" s="5"/>
    </row>
    <row r="27" spans="1:17" x14ac:dyDescent="0.25">
      <c r="A27" t="s">
        <v>24</v>
      </c>
      <c r="B27" s="5">
        <f>(1-B26)</f>
        <v>0</v>
      </c>
      <c r="C27" s="5"/>
      <c r="D27" s="5">
        <f>(1-D26)</f>
        <v>0.25</v>
      </c>
      <c r="E27" s="5"/>
      <c r="F27" s="5">
        <f>(1-F26)</f>
        <v>0.5</v>
      </c>
      <c r="G27" s="5"/>
      <c r="H27" s="5">
        <f>(1-H26)</f>
        <v>0.75</v>
      </c>
      <c r="I27" s="5"/>
      <c r="J27" s="5">
        <f>(1-J26)</f>
        <v>1</v>
      </c>
      <c r="K27" s="5"/>
      <c r="L27" s="5"/>
      <c r="M27" s="5"/>
      <c r="N27" s="5"/>
      <c r="O27" s="5"/>
      <c r="P27" s="5"/>
      <c r="Q27" s="5"/>
    </row>
    <row r="28" spans="1:17" x14ac:dyDescent="0.25">
      <c r="A28" s="9" t="s">
        <v>14</v>
      </c>
      <c r="B28" s="10">
        <f>B26*$B$20+B27*$B$21</f>
        <v>-5.0000000000000001E-3</v>
      </c>
      <c r="C28" s="9"/>
      <c r="D28" s="10">
        <f>D26*$B$20+D27*$B$21</f>
        <v>1.125E-2</v>
      </c>
      <c r="E28" s="9"/>
      <c r="F28" s="10">
        <f>F26*$B$20+F27*$B$21</f>
        <v>2.75E-2</v>
      </c>
      <c r="G28" s="9"/>
      <c r="H28" s="10">
        <f>H26*$B$20+H27*$B$21</f>
        <v>4.3749999999999997E-2</v>
      </c>
      <c r="I28" s="9"/>
      <c r="J28" s="10">
        <f>J26*$B$20+J27*$B$21</f>
        <v>0.06</v>
      </c>
      <c r="K28" s="10"/>
    </row>
    <row r="29" spans="1:17" x14ac:dyDescent="0.25">
      <c r="A29" s="13" t="s">
        <v>15</v>
      </c>
      <c r="B29" s="14">
        <f>SQRT((B26^2)*($B$22^2)+(B27^2)*($B$23^2)+2*B26*B27*$B$24*$B$22*$B$23)</f>
        <v>2.5000000000000001E-2</v>
      </c>
      <c r="C29" s="13"/>
      <c r="D29" s="14">
        <f>SQRT((D26^2)*($B$22^2)+(D27^2)*($B$23^2)+2*D26*D27*$B$24*$B$22*$B$23)</f>
        <v>4.4176492617680731E-2</v>
      </c>
      <c r="E29" s="13"/>
      <c r="F29" s="14">
        <f>SQRT((F26^2)*($B$22^2)+(F27^2)*($B$23^2)+2*F26*F27*$B$24*$B$22*$B$23)</f>
        <v>8.0970673703508245E-2</v>
      </c>
      <c r="G29" s="13"/>
      <c r="H29" s="14">
        <f>SQRT((H26^2)*($B$22^2)+(H27^2)*($B$23^2)+2*H26*H27*$B$24*$B$22*$B$23)</f>
        <v>0.12016265018715258</v>
      </c>
      <c r="I29" s="13"/>
      <c r="J29" s="14">
        <f>SQRT((J26^2)*($B$22^2)+(J27^2)*($B$23^2)+2*J26*J27*$B$24*$B$22*$B$23)</f>
        <v>0.16</v>
      </c>
      <c r="K29" s="13"/>
    </row>
    <row r="30" spans="1:17" x14ac:dyDescent="0.25">
      <c r="B30" t="s">
        <v>16</v>
      </c>
      <c r="C30" t="s">
        <v>17</v>
      </c>
      <c r="D30" t="s">
        <v>16</v>
      </c>
      <c r="E30" t="s">
        <v>17</v>
      </c>
      <c r="F30" t="s">
        <v>16</v>
      </c>
      <c r="G30" t="s">
        <v>17</v>
      </c>
      <c r="H30" t="s">
        <v>16</v>
      </c>
      <c r="I30" t="s">
        <v>17</v>
      </c>
      <c r="J30" t="s">
        <v>16</v>
      </c>
      <c r="K30" t="s">
        <v>17</v>
      </c>
    </row>
    <row r="31" spans="1:17" x14ac:dyDescent="0.25">
      <c r="A31" s="7" t="s">
        <v>18</v>
      </c>
      <c r="B31" s="6">
        <f>$B$3*B29-B28</f>
        <v>6.3158696851021018E-2</v>
      </c>
      <c r="C31" s="6">
        <f>$C$3*B29-B28</f>
        <v>7.1630355508645147E-2</v>
      </c>
      <c r="D31" s="6">
        <f>$B$3*D29-D28</f>
        <v>9.1519889683722475E-2</v>
      </c>
      <c r="E31" s="6">
        <f>$C$3*D29-D28</f>
        <v>0.1064898163296442</v>
      </c>
      <c r="F31" s="6">
        <f>$B$3*F29-F28</f>
        <v>0.16086595462981101</v>
      </c>
      <c r="G31" s="6">
        <f>$C$3*F29-F28</f>
        <v>0.18830419098557036</v>
      </c>
      <c r="H31" s="6">
        <f>$B$3*H29-H28</f>
        <v>0.23579012580199565</v>
      </c>
      <c r="I31" s="6">
        <f>$C$3*H29-H28</f>
        <v>0.27650920403323764</v>
      </c>
      <c r="J31" s="6">
        <f>$B$3*J29-J28</f>
        <v>0.31221565984653454</v>
      </c>
      <c r="K31" s="6">
        <f>$C$3*J29-J28</f>
        <v>0.36643427525532896</v>
      </c>
    </row>
    <row r="32" spans="1:17" x14ac:dyDescent="0.25">
      <c r="A32" s="8" t="s">
        <v>19</v>
      </c>
      <c r="B32" s="6">
        <f>$B$4*B29-B28</f>
        <v>4.6121340673786787E-2</v>
      </c>
      <c r="C32" s="6">
        <f>$C$4*B29-B28</f>
        <v>5.6567820187685712E-2</v>
      </c>
      <c r="D32" s="6">
        <f>$B$4*D29-D28</f>
        <v>6.1413864108187055E-2</v>
      </c>
      <c r="E32" s="6">
        <f>$C$4*D29-D28</f>
        <v>7.9873417113247414E-2</v>
      </c>
      <c r="F32" s="6">
        <f>$B$4*F29-F28</f>
        <v>0.10568490631791969</v>
      </c>
      <c r="G32" s="6">
        <f>$C$4*F29-F28</f>
        <v>0.1395192456807314</v>
      </c>
      <c r="H32" s="6">
        <f>$B$4*H29-H28</f>
        <v>0.15389997098443886</v>
      </c>
      <c r="I32" s="6">
        <f>$C$4*H29-H28</f>
        <v>0.20411103752507453</v>
      </c>
      <c r="J32" s="6">
        <f>$B$4*J29-J28</f>
        <v>0.20317658031223546</v>
      </c>
      <c r="K32" s="6">
        <f>$C$4*J29-J28</f>
        <v>0.27003404920118856</v>
      </c>
    </row>
    <row r="33" spans="1:11" x14ac:dyDescent="0.25">
      <c r="A33" s="11" t="s">
        <v>20</v>
      </c>
      <c r="B33" s="12">
        <f>$B$5*B29-B28</f>
        <v>3.7038789138615011E-2</v>
      </c>
      <c r="C33" s="12">
        <f>$C$5*B29-B28</f>
        <v>4.8874582983121709E-2</v>
      </c>
      <c r="D33" s="12">
        <f>$B$5*D29-D28</f>
        <v>4.5364453274458233E-2</v>
      </c>
      <c r="E33" s="12">
        <f>$C$5*D29-D28</f>
        <v>6.6279007650307878E-2</v>
      </c>
      <c r="F33" s="12">
        <f>$B$5*F29-F28</f>
        <v>7.6268093647932023E-2</v>
      </c>
      <c r="G33" s="12">
        <f>$C$5*F29-F28</f>
        <v>0.11460218170415373</v>
      </c>
      <c r="H33" s="12">
        <f>$B$5*H29-H28</f>
        <v>0.11024463246733358</v>
      </c>
      <c r="I33" s="12">
        <f>$C$5*H29-H28</f>
        <v>0.16713344668432206</v>
      </c>
      <c r="J33" s="12">
        <f>$B$5*J29-J28</f>
        <v>0.1450482504871361</v>
      </c>
      <c r="K33" s="12">
        <f>$C$5*J29-J28</f>
        <v>0.22079733109197891</v>
      </c>
    </row>
  </sheetData>
  <pageMargins left="0.25" right="0.25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von Ah</dc:creator>
  <cp:lastModifiedBy>Roman von Ah</cp:lastModifiedBy>
  <cp:lastPrinted>2020-01-08T09:19:55Z</cp:lastPrinted>
  <dcterms:created xsi:type="dcterms:W3CDTF">2018-09-10T12:44:51Z</dcterms:created>
  <dcterms:modified xsi:type="dcterms:W3CDTF">2020-03-04T15:26:56Z</dcterms:modified>
</cp:coreProperties>
</file>